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ome" sheetId="1" r:id="rId1"/>
    <sheet name="BSheet" sheetId="2" r:id="rId2"/>
    <sheet name="Equity" sheetId="3" r:id="rId3"/>
    <sheet name="CF" sheetId="4" r:id="rId4"/>
    <sheet name="Sheet3" sheetId="5" r:id="rId5"/>
  </sheets>
  <definedNames>
    <definedName name="_xlnm.Print_Area" localSheetId="1">'BSheet'!$A$1:$F$70</definedName>
    <definedName name="_xlnm.Print_Area" localSheetId="3">'CF'!$A$1:$F$63</definedName>
    <definedName name="_xlnm.Print_Area" localSheetId="2">'Equity'!$A$1:$P$41</definedName>
    <definedName name="_xlnm.Print_Area" localSheetId="0">'Income'!$A$1:$F$59</definedName>
  </definedNames>
  <calcPr fullCalcOnLoad="1"/>
</workbook>
</file>

<file path=xl/sharedStrings.xml><?xml version="1.0" encoding="utf-8"?>
<sst xmlns="http://schemas.openxmlformats.org/spreadsheetml/2006/main" count="232" uniqueCount="161">
  <si>
    <t>KUMPULAN PERANGSANG SELANGOR BERHAD</t>
  </si>
  <si>
    <t>Company No. 23737 K</t>
  </si>
  <si>
    <t>CURRENT</t>
  </si>
  <si>
    <t xml:space="preserve">QUARTER </t>
  </si>
  <si>
    <t>RM'000</t>
  </si>
  <si>
    <t>YEAR</t>
  </si>
  <si>
    <t>CORRESPONDING</t>
  </si>
  <si>
    <t>TO DATE</t>
  </si>
  <si>
    <t>PERIOD</t>
  </si>
  <si>
    <t>PARTICULARS</t>
  </si>
  <si>
    <t>Revenue</t>
  </si>
  <si>
    <t>Other operating income</t>
  </si>
  <si>
    <t>Finance costs</t>
  </si>
  <si>
    <t>Share of profits of associated companies</t>
  </si>
  <si>
    <t>Taxation</t>
  </si>
  <si>
    <t>Share capital</t>
  </si>
  <si>
    <t>Property, plant and equipment</t>
  </si>
  <si>
    <t>Land held for development</t>
  </si>
  <si>
    <t>Deferred expenditure</t>
  </si>
  <si>
    <t>Goodwill</t>
  </si>
  <si>
    <t>Associated companies</t>
  </si>
  <si>
    <t>Other investments</t>
  </si>
  <si>
    <t>Inventories</t>
  </si>
  <si>
    <t>Development properties</t>
  </si>
  <si>
    <t>Receivables</t>
  </si>
  <si>
    <t>Tax recoverable</t>
  </si>
  <si>
    <t>Payables</t>
  </si>
  <si>
    <t>Borrowings (interest bearing)</t>
  </si>
  <si>
    <t>Provision for retirement benefits</t>
  </si>
  <si>
    <t>Advance membership fees</t>
  </si>
  <si>
    <t>Deferred taxation</t>
  </si>
  <si>
    <t>Reserves</t>
  </si>
  <si>
    <t>Share Capital</t>
  </si>
  <si>
    <t xml:space="preserve">Non Distributable </t>
  </si>
  <si>
    <t>Distributable</t>
  </si>
  <si>
    <t>Capital Reserves</t>
  </si>
  <si>
    <t>General Reserve</t>
  </si>
  <si>
    <t>Retained Earnings</t>
  </si>
  <si>
    <t>(Increase)/Decrease in working capital:</t>
  </si>
  <si>
    <t xml:space="preserve">         Net change in current assets</t>
  </si>
  <si>
    <t xml:space="preserve">         Net change in current liabilites</t>
  </si>
  <si>
    <t>Tax paid</t>
  </si>
  <si>
    <t>Deferred expenditure paid</t>
  </si>
  <si>
    <t>Retirement benefit paid</t>
  </si>
  <si>
    <t>Dividends received</t>
  </si>
  <si>
    <t>Interest received</t>
  </si>
  <si>
    <t>Investment in associated companies</t>
  </si>
  <si>
    <t>Income received from jointly controlled entities</t>
  </si>
  <si>
    <t>Interest paid</t>
  </si>
  <si>
    <t>Drawdown of borrowings</t>
  </si>
  <si>
    <t>Repayment of borrowings</t>
  </si>
  <si>
    <t>Fixed deposits pledged</t>
  </si>
  <si>
    <t xml:space="preserve">Cash and cash equivalents at 1 January </t>
  </si>
  <si>
    <t>Cash and cash equivalents included in the cash flow statement comprise:</t>
  </si>
  <si>
    <t>As at</t>
  </si>
  <si>
    <t>Cash and bank balances</t>
  </si>
  <si>
    <t>Deposits (excluding deposits pledged)</t>
  </si>
  <si>
    <t>HDA Accounts</t>
  </si>
  <si>
    <t>Bank overdrafts</t>
  </si>
  <si>
    <t xml:space="preserve"> </t>
  </si>
  <si>
    <t xml:space="preserve">       INDIVIDUAL    QUARTER</t>
  </si>
  <si>
    <t>- 2 -</t>
  </si>
  <si>
    <t>- 1 -</t>
  </si>
  <si>
    <t>- 4 -</t>
  </si>
  <si>
    <t>Share of profits of jointly controlled entities</t>
  </si>
  <si>
    <t>PRECEDING YEAR</t>
  </si>
  <si>
    <t xml:space="preserve">Minority interest </t>
  </si>
  <si>
    <t xml:space="preserve">Unaudited Condensed Consolidated Statement of Changes In Equity  </t>
  </si>
  <si>
    <t xml:space="preserve">Unaudited Condensed Consolidated Cash Flow Statement  </t>
  </si>
  <si>
    <t>Long Term Payables</t>
  </si>
  <si>
    <t>Adjustment for non-cash items</t>
  </si>
  <si>
    <t>Adjustment for non-operating items</t>
  </si>
  <si>
    <t>- as previously reported</t>
  </si>
  <si>
    <t>Unaudited Condensed Consolidated Income Statements</t>
  </si>
  <si>
    <t>Amount due from holding company</t>
  </si>
  <si>
    <t>Deposit, bank and cash balances</t>
  </si>
  <si>
    <t>Revaluation reserve</t>
  </si>
  <si>
    <t>Sinking Fund Accounts</t>
  </si>
  <si>
    <t xml:space="preserve"> - bank overdraft</t>
  </si>
  <si>
    <t xml:space="preserve"> - others</t>
  </si>
  <si>
    <t xml:space="preserve">    CUMULATIVE   QUARTER</t>
  </si>
  <si>
    <t>Unaudited Condensed Consolidated Balance Sheet</t>
  </si>
  <si>
    <t>Cost of sales</t>
  </si>
  <si>
    <t>Gross profit</t>
  </si>
  <si>
    <t>Other operating expenses</t>
  </si>
  <si>
    <t>Purchase of property, plant and equipment</t>
  </si>
  <si>
    <t>Long term receivables</t>
  </si>
  <si>
    <t>At 1 January 2005</t>
  </si>
  <si>
    <t>financial statements)</t>
  </si>
  <si>
    <t xml:space="preserve">Amount due to holding company </t>
  </si>
  <si>
    <t>attached to the interim financial statements)</t>
  </si>
  <si>
    <t xml:space="preserve">(The Unaudited Condensed Consolidated Balance Sheet should be read in conjunction with the Annual </t>
  </si>
  <si>
    <t xml:space="preserve">(The Unaudited Condensed Consolidated Statement of Changes in Equity should be read in conjunction with the Annual Financial Statements </t>
  </si>
  <si>
    <t>- 3 -</t>
  </si>
  <si>
    <t xml:space="preserve">(The Unaudited Condensed Consolidated Cash Flow Statements should be read in conjunction with the Annual </t>
  </si>
  <si>
    <t xml:space="preserve">(The Unaudited Condensed Consolidated Income Statement should be read in conjunction with the Annual Financial </t>
  </si>
  <si>
    <t xml:space="preserve"> - as perviously reported</t>
  </si>
  <si>
    <t>Restated</t>
  </si>
  <si>
    <t>Disposal of subsidiary companies</t>
  </si>
  <si>
    <t>For the quarter ended 31 March 2006</t>
  </si>
  <si>
    <t>31/03/2006</t>
  </si>
  <si>
    <t>31/03/2005</t>
  </si>
  <si>
    <t>(RESTATED)</t>
  </si>
  <si>
    <t>Profit for the period</t>
  </si>
  <si>
    <t>Attributable to:</t>
  </si>
  <si>
    <t xml:space="preserve">Earnings per share attributable to </t>
  </si>
  <si>
    <t xml:space="preserve">  equity holders of the parent:</t>
  </si>
  <si>
    <t xml:space="preserve">  - Equity holders of the parent</t>
  </si>
  <si>
    <t xml:space="preserve">  - Minority interest</t>
  </si>
  <si>
    <t xml:space="preserve">Basic EPS (sen) </t>
  </si>
  <si>
    <t>Diluted EPS (sen)</t>
  </si>
  <si>
    <t>Statements for the year ended 31 December 2005 and the accompanying explanatory notes attached to the interim</t>
  </si>
  <si>
    <t>Income Statement KPS-1st Quarter 2006</t>
  </si>
  <si>
    <t>Profit from operations</t>
  </si>
  <si>
    <t>Profit before tax</t>
  </si>
  <si>
    <t>Income tax expense</t>
  </si>
  <si>
    <t>As at 31 March 2006</t>
  </si>
  <si>
    <t>For the year ended 31 March 2006</t>
  </si>
  <si>
    <t>Sub-total</t>
  </si>
  <si>
    <t>Attributable to Equity Holders of the Parent</t>
  </si>
  <si>
    <t>Minority Interests</t>
  </si>
  <si>
    <t>Total Equity</t>
  </si>
  <si>
    <t>At 1 January 2006</t>
  </si>
  <si>
    <t>Prior year adjustment</t>
  </si>
  <si>
    <t xml:space="preserve"> - effects of adopting FRS 140</t>
  </si>
  <si>
    <t>At 1 January 2006 (restated)</t>
  </si>
  <si>
    <t>At 31 March 2006</t>
  </si>
  <si>
    <t>At 1 January 2005 (restated)</t>
  </si>
  <si>
    <t xml:space="preserve"> for the year ended 31 December 2005 and the accompanying explanatory notes attached to the interim financial statements)</t>
  </si>
  <si>
    <t>Leasehold properties</t>
  </si>
  <si>
    <t>Investment properties</t>
  </si>
  <si>
    <t>EQUITY AND LIABILITIES</t>
  </si>
  <si>
    <t>Equity attributable to equity holders of the parent</t>
  </si>
  <si>
    <t>TOTAL EQUITY AND LIABILITIES</t>
  </si>
  <si>
    <t>TOTAL ASSETS</t>
  </si>
  <si>
    <t>ASSETS</t>
  </si>
  <si>
    <t>Non-current assets</t>
  </si>
  <si>
    <t>Current assets</t>
  </si>
  <si>
    <t>Total equity</t>
  </si>
  <si>
    <t>Non-current liabilities</t>
  </si>
  <si>
    <t>Current liabilities</t>
  </si>
  <si>
    <t>At 31 March 2005</t>
  </si>
  <si>
    <t xml:space="preserve">Financial Statements for the year ended 31 December 2005 and the accompanying explanatory notes </t>
  </si>
  <si>
    <t>Total liabilities</t>
  </si>
  <si>
    <t>31 March 2005</t>
  </si>
  <si>
    <t>31 March 2006</t>
  </si>
  <si>
    <t>Net profit for the period</t>
  </si>
  <si>
    <t>Operating profit before working capital changes</t>
  </si>
  <si>
    <t>Net cash generated from operating activities</t>
  </si>
  <si>
    <t>Net increase/(decrease) in cash and cash equivalents</t>
  </si>
  <si>
    <t>24/05/2006</t>
  </si>
  <si>
    <t xml:space="preserve">Net Assets Per Ordinary Share (RM)  </t>
  </si>
  <si>
    <t>Disposal of a subsidiary company</t>
  </si>
  <si>
    <t>Additional capital called-up of a subsidiary company</t>
  </si>
  <si>
    <t>- prior year adjustments</t>
  </si>
  <si>
    <t>Cash Flows From Operating Activities</t>
  </si>
  <si>
    <t>Cash Flows From Investing Activities</t>
  </si>
  <si>
    <t>Net cash generated from investing activities</t>
  </si>
  <si>
    <t>Cash Flows From Financing Activities</t>
  </si>
  <si>
    <t>Net cash generated from/(used in) financing activities</t>
  </si>
  <si>
    <t>Cash and cash equivalents at 31 March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</si>
</sst>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_-* #,##0_-;\-* #,##0_-;_-* &quot;-&quot;??_-;_-@_-"/>
    <numFmt numFmtId="171" formatCode="#,##0;\(#,##0\)"/>
    <numFmt numFmtId="172" formatCode="dd\-mmm\-yy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5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37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4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15" fontId="3" fillId="0" borderId="0" xfId="0" applyNumberFormat="1" applyFont="1" applyAlignment="1" quotePrefix="1">
      <alignment horizontal="right"/>
    </xf>
    <xf numFmtId="171" fontId="0" fillId="0" borderId="6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Alignment="1" quotePrefix="1">
      <alignment/>
    </xf>
    <xf numFmtId="165" fontId="0" fillId="0" borderId="0" xfId="15" applyNumberFormat="1" applyFont="1" applyAlignment="1" quotePrefix="1">
      <alignment horizontal="left"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left"/>
    </xf>
    <xf numFmtId="43" fontId="0" fillId="0" borderId="2" xfId="15" applyBorder="1" applyAlignment="1">
      <alignment/>
    </xf>
    <xf numFmtId="170" fontId="1" fillId="0" borderId="3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164" fontId="0" fillId="0" borderId="0" xfId="15" applyNumberFormat="1" applyAlignment="1">
      <alignment/>
    </xf>
    <xf numFmtId="165" fontId="0" fillId="0" borderId="2" xfId="15" applyNumberForma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5" fontId="6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2" xfId="0" applyBorder="1" applyAlignment="1">
      <alignment/>
    </xf>
    <xf numFmtId="172" fontId="1" fillId="0" borderId="0" xfId="0" applyNumberFormat="1" applyFont="1" applyAlignment="1">
      <alignment/>
    </xf>
    <xf numFmtId="43" fontId="0" fillId="0" borderId="0" xfId="15" applyBorder="1" applyAlignment="1">
      <alignment/>
    </xf>
    <xf numFmtId="165" fontId="0" fillId="0" borderId="1" xfId="15" applyNumberFormat="1" applyBorder="1" applyAlignment="1">
      <alignment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4"/>
  <sheetViews>
    <sheetView tabSelected="1" workbookViewId="0" topLeftCell="A1">
      <selection activeCell="A7" sqref="A7"/>
    </sheetView>
  </sheetViews>
  <sheetFormatPr defaultColWidth="9.140625" defaultRowHeight="12.75"/>
  <cols>
    <col min="1" max="1" width="36.7109375" style="0" customWidth="1"/>
    <col min="2" max="2" width="13.7109375" style="0" customWidth="1"/>
    <col min="3" max="3" width="17.7109375" style="0" customWidth="1"/>
    <col min="4" max="4" width="1.7109375" style="0" customWidth="1"/>
    <col min="5" max="5" width="13.7109375" style="0" customWidth="1"/>
    <col min="6" max="6" width="17.7109375" style="0" customWidth="1"/>
  </cols>
  <sheetData>
    <row r="1" spans="1:6" ht="15.75">
      <c r="A1" s="11" t="s">
        <v>0</v>
      </c>
      <c r="B1" s="1"/>
      <c r="C1" s="1"/>
      <c r="D1" s="1"/>
      <c r="E1" s="1"/>
      <c r="F1" s="1"/>
    </row>
    <row r="2" spans="1:6" ht="15.75">
      <c r="A2" s="11" t="s">
        <v>1</v>
      </c>
      <c r="B2" s="1"/>
      <c r="C2" s="1"/>
      <c r="D2" s="1"/>
      <c r="E2" s="1"/>
      <c r="F2" s="1"/>
    </row>
    <row r="3" spans="1:6" ht="15.75">
      <c r="A3" s="11"/>
      <c r="B3" s="1"/>
      <c r="C3" s="1"/>
      <c r="D3" s="1"/>
      <c r="E3" s="1"/>
      <c r="F3" s="1"/>
    </row>
    <row r="4" spans="1:6" ht="15.75">
      <c r="A4" s="11" t="s">
        <v>73</v>
      </c>
      <c r="B4" s="1"/>
      <c r="C4" s="1"/>
      <c r="D4" s="1"/>
      <c r="E4" s="1"/>
      <c r="F4" s="1"/>
    </row>
    <row r="5" spans="1:6" ht="15.75">
      <c r="A5" s="11" t="s">
        <v>99</v>
      </c>
      <c r="B5" s="1"/>
      <c r="C5" s="1"/>
      <c r="D5" s="1"/>
      <c r="E5" s="1"/>
      <c r="F5" s="1"/>
    </row>
    <row r="6" spans="1:6" ht="13.5" thickBot="1">
      <c r="A6" s="6"/>
      <c r="B6" s="6"/>
      <c r="C6" s="6"/>
      <c r="D6" s="6"/>
      <c r="E6" s="6"/>
      <c r="F6" s="6"/>
    </row>
    <row r="7" spans="1:6" ht="19.5" customHeight="1">
      <c r="A7" s="2"/>
      <c r="B7" s="2" t="s">
        <v>60</v>
      </c>
      <c r="C7" s="2"/>
      <c r="D7" s="2"/>
      <c r="E7" s="2" t="s">
        <v>80</v>
      </c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3" t="s">
        <v>2</v>
      </c>
      <c r="C9" s="3" t="s">
        <v>65</v>
      </c>
      <c r="D9" s="2"/>
      <c r="E9" s="3" t="s">
        <v>2</v>
      </c>
      <c r="F9" s="3" t="s">
        <v>65</v>
      </c>
    </row>
    <row r="10" spans="1:6" ht="12.75">
      <c r="A10" s="2"/>
      <c r="B10" s="3" t="s">
        <v>5</v>
      </c>
      <c r="C10" s="3" t="s">
        <v>6</v>
      </c>
      <c r="D10" s="2"/>
      <c r="E10" s="3" t="s">
        <v>5</v>
      </c>
      <c r="F10" s="3" t="s">
        <v>6</v>
      </c>
    </row>
    <row r="11" spans="1:6" ht="12.75">
      <c r="A11" s="2"/>
      <c r="B11" s="3" t="s">
        <v>3</v>
      </c>
      <c r="C11" s="3" t="s">
        <v>3</v>
      </c>
      <c r="D11" s="2"/>
      <c r="E11" s="3" t="s">
        <v>7</v>
      </c>
      <c r="F11" s="3" t="s">
        <v>8</v>
      </c>
    </row>
    <row r="12" spans="1:6" ht="12.75">
      <c r="A12" s="2"/>
      <c r="B12" s="3"/>
      <c r="C12" s="3" t="s">
        <v>102</v>
      </c>
      <c r="D12" s="2"/>
      <c r="E12" s="3"/>
      <c r="F12" s="3" t="s">
        <v>102</v>
      </c>
    </row>
    <row r="13" spans="1:6" ht="12.75">
      <c r="A13" s="2"/>
      <c r="B13" s="3" t="s">
        <v>100</v>
      </c>
      <c r="C13" s="3" t="s">
        <v>101</v>
      </c>
      <c r="D13" s="2"/>
      <c r="E13" s="3" t="s">
        <v>100</v>
      </c>
      <c r="F13" s="3" t="s">
        <v>101</v>
      </c>
    </row>
    <row r="14" spans="1:6" ht="13.5" thickBot="1">
      <c r="A14" s="5" t="s">
        <v>9</v>
      </c>
      <c r="B14" s="5" t="s">
        <v>4</v>
      </c>
      <c r="C14" s="5" t="s">
        <v>4</v>
      </c>
      <c r="D14" s="6"/>
      <c r="E14" s="5" t="s">
        <v>4</v>
      </c>
      <c r="F14" s="5" t="s">
        <v>4</v>
      </c>
    </row>
    <row r="16" spans="1:6" ht="12.75">
      <c r="A16" t="s">
        <v>10</v>
      </c>
      <c r="B16" s="4">
        <v>74776</v>
      </c>
      <c r="C16" s="9">
        <v>44415</v>
      </c>
      <c r="D16" s="4"/>
      <c r="E16" s="4">
        <v>74776</v>
      </c>
      <c r="F16" s="9">
        <v>44415</v>
      </c>
    </row>
    <row r="17" spans="2:6" ht="12.75">
      <c r="B17" s="4"/>
      <c r="C17" s="10"/>
      <c r="D17" s="4"/>
      <c r="E17" s="4"/>
      <c r="F17" s="4"/>
    </row>
    <row r="18" spans="1:6" ht="12.75">
      <c r="A18" t="s">
        <v>82</v>
      </c>
      <c r="B18" s="7">
        <v>-48455</v>
      </c>
      <c r="C18" s="45">
        <v>-28154</v>
      </c>
      <c r="D18" s="4"/>
      <c r="E18" s="7">
        <v>-48455</v>
      </c>
      <c r="F18" s="7">
        <v>-28154</v>
      </c>
    </row>
    <row r="19" spans="1:6" ht="19.5" customHeight="1">
      <c r="A19" t="s">
        <v>83</v>
      </c>
      <c r="B19" s="4">
        <f>SUM(B16:B18)</f>
        <v>26321</v>
      </c>
      <c r="C19" s="4">
        <f>SUM(C16:C18)</f>
        <v>16261</v>
      </c>
      <c r="D19" s="4"/>
      <c r="E19" s="4">
        <f>SUM(E16:E18)</f>
        <v>26321</v>
      </c>
      <c r="F19" s="4">
        <f>SUM(F16:F18)</f>
        <v>16261</v>
      </c>
    </row>
    <row r="20" spans="2:6" ht="12.75">
      <c r="B20" s="4"/>
      <c r="C20" s="10"/>
      <c r="D20" s="4"/>
      <c r="E20" s="4"/>
      <c r="F20" s="4"/>
    </row>
    <row r="21" spans="1:6" ht="12.75">
      <c r="A21" t="s">
        <v>11</v>
      </c>
      <c r="B21" s="4">
        <v>1411</v>
      </c>
      <c r="C21" s="9">
        <v>5745</v>
      </c>
      <c r="D21" s="4"/>
      <c r="E21" s="4">
        <v>1411</v>
      </c>
      <c r="F21" s="9">
        <v>5745</v>
      </c>
    </row>
    <row r="22" spans="1:6" ht="12.75">
      <c r="A22" t="s">
        <v>59</v>
      </c>
      <c r="B22" s="4"/>
      <c r="C22" s="10"/>
      <c r="D22" s="4"/>
      <c r="E22" s="4"/>
      <c r="F22" s="4"/>
    </row>
    <row r="23" spans="1:6" ht="12.75">
      <c r="A23" t="s">
        <v>84</v>
      </c>
      <c r="B23" s="7">
        <v>-16139</v>
      </c>
      <c r="C23" s="32">
        <v>-13774</v>
      </c>
      <c r="D23" s="4"/>
      <c r="E23" s="7">
        <v>-16139</v>
      </c>
      <c r="F23" s="32">
        <v>-13774</v>
      </c>
    </row>
    <row r="24" spans="1:6" ht="19.5" customHeight="1">
      <c r="A24" t="s">
        <v>113</v>
      </c>
      <c r="B24" s="4">
        <f>SUM(B19:B23)</f>
        <v>11593</v>
      </c>
      <c r="C24" s="4">
        <f>SUM(C19:C23)</f>
        <v>8232</v>
      </c>
      <c r="D24" s="4"/>
      <c r="E24" s="4">
        <f>SUM(E19:E23)</f>
        <v>11593</v>
      </c>
      <c r="F24" s="4">
        <f>SUM(F19:F23)</f>
        <v>8232</v>
      </c>
    </row>
    <row r="25" spans="2:6" ht="12.75">
      <c r="B25" s="4"/>
      <c r="C25" s="4"/>
      <c r="D25" s="4"/>
      <c r="E25" s="4"/>
      <c r="F25" s="4"/>
    </row>
    <row r="26" spans="1:6" ht="12.75">
      <c r="A26" t="s">
        <v>12</v>
      </c>
      <c r="B26" s="4">
        <v>-8840</v>
      </c>
      <c r="C26" s="9">
        <v>-7037</v>
      </c>
      <c r="D26" s="4"/>
      <c r="E26" s="4">
        <v>-8840</v>
      </c>
      <c r="F26" s="9">
        <v>-7037</v>
      </c>
    </row>
    <row r="27" spans="2:6" ht="12.75">
      <c r="B27" s="4"/>
      <c r="C27" s="4"/>
      <c r="D27" s="4"/>
      <c r="E27" s="4"/>
      <c r="F27" s="4"/>
    </row>
    <row r="28" spans="1:6" ht="12.75">
      <c r="A28" t="s">
        <v>13</v>
      </c>
      <c r="B28" s="4">
        <v>12131</v>
      </c>
      <c r="C28" s="9">
        <v>11989</v>
      </c>
      <c r="D28" s="4"/>
      <c r="E28" s="4">
        <v>12131</v>
      </c>
      <c r="F28" s="9">
        <v>11989</v>
      </c>
    </row>
    <row r="29" spans="2:6" ht="12.75">
      <c r="B29" s="4"/>
      <c r="C29" s="4"/>
      <c r="D29" s="4"/>
      <c r="E29" s="4"/>
      <c r="F29" s="4"/>
    </row>
    <row r="30" spans="1:6" ht="12.75">
      <c r="A30" t="s">
        <v>64</v>
      </c>
      <c r="B30" s="7">
        <v>9000</v>
      </c>
      <c r="C30" s="32">
        <v>0</v>
      </c>
      <c r="D30" s="4"/>
      <c r="E30" s="7">
        <v>9000</v>
      </c>
      <c r="F30" s="32">
        <v>0</v>
      </c>
    </row>
    <row r="31" spans="1:6" ht="19.5" customHeight="1">
      <c r="A31" t="s">
        <v>114</v>
      </c>
      <c r="B31" s="4">
        <f>SUM(B24:B30)</f>
        <v>23884</v>
      </c>
      <c r="C31" s="4">
        <f>SUM(C24:C30)</f>
        <v>13184</v>
      </c>
      <c r="D31" s="4"/>
      <c r="E31" s="4">
        <f>SUM(E24:E30)</f>
        <v>23884</v>
      </c>
      <c r="F31" s="4">
        <f>SUM(F24:F30)</f>
        <v>13184</v>
      </c>
    </row>
    <row r="32" spans="2:6" ht="12.75">
      <c r="B32" s="4"/>
      <c r="C32" s="4"/>
      <c r="D32" s="4"/>
      <c r="E32" s="4"/>
      <c r="F32" s="4"/>
    </row>
    <row r="33" spans="1:6" ht="12.75">
      <c r="A33" t="s">
        <v>115</v>
      </c>
      <c r="B33" s="7">
        <v>-5245</v>
      </c>
      <c r="C33" s="32">
        <v>-476</v>
      </c>
      <c r="D33" s="4"/>
      <c r="E33" s="7">
        <v>-5245</v>
      </c>
      <c r="F33" s="32">
        <v>-476</v>
      </c>
    </row>
    <row r="34" spans="1:6" ht="19.5" customHeight="1" thickBot="1">
      <c r="A34" t="s">
        <v>103</v>
      </c>
      <c r="B34" s="54">
        <f>SUM(B31:B33)</f>
        <v>18639</v>
      </c>
      <c r="C34" s="54">
        <f>SUM(C31:C33)</f>
        <v>12708</v>
      </c>
      <c r="D34" s="4"/>
      <c r="E34" s="54">
        <f>SUM(E31:E33)</f>
        <v>18639</v>
      </c>
      <c r="F34" s="54">
        <f>SUM(F31:F33)</f>
        <v>12708</v>
      </c>
    </row>
    <row r="35" spans="2:6" ht="12.75">
      <c r="B35" s="4"/>
      <c r="C35" s="4"/>
      <c r="D35" s="4"/>
      <c r="E35" s="4"/>
      <c r="F35" s="4"/>
    </row>
    <row r="36" spans="2:6" ht="12.75">
      <c r="B36" s="4"/>
      <c r="C36" s="4"/>
      <c r="D36" s="4"/>
      <c r="E36" s="4"/>
      <c r="F36" s="4"/>
    </row>
    <row r="37" spans="1:6" ht="12.75">
      <c r="A37" t="s">
        <v>104</v>
      </c>
      <c r="B37" s="4"/>
      <c r="C37" s="4"/>
      <c r="D37" s="4"/>
      <c r="E37" s="4"/>
      <c r="F37" s="4"/>
    </row>
    <row r="38" spans="1:6" ht="12.75">
      <c r="A38" t="s">
        <v>107</v>
      </c>
      <c r="B38" s="4">
        <f>B34-B39</f>
        <v>15930</v>
      </c>
      <c r="C38" s="4">
        <f>C34-C39</f>
        <v>11867</v>
      </c>
      <c r="D38" s="4"/>
      <c r="E38" s="4">
        <f>E34-E39</f>
        <v>15930</v>
      </c>
      <c r="F38" s="4">
        <f>C34-C39</f>
        <v>11867</v>
      </c>
    </row>
    <row r="39" spans="1:6" ht="12.75">
      <c r="A39" t="s">
        <v>108</v>
      </c>
      <c r="B39" s="7">
        <v>2709</v>
      </c>
      <c r="C39" s="32">
        <v>841</v>
      </c>
      <c r="D39" s="4"/>
      <c r="E39" s="7">
        <v>2709</v>
      </c>
      <c r="F39" s="32">
        <v>841</v>
      </c>
    </row>
    <row r="40" spans="1:6" ht="19.5" customHeight="1" thickBot="1">
      <c r="A40" t="s">
        <v>59</v>
      </c>
      <c r="B40" s="8">
        <f>SUM(B38:B39)</f>
        <v>18639</v>
      </c>
      <c r="C40" s="8">
        <f>SUM(C38:C39)</f>
        <v>12708</v>
      </c>
      <c r="D40" s="4"/>
      <c r="E40" s="8">
        <f>SUM(E38:E39)</f>
        <v>18639</v>
      </c>
      <c r="F40" s="8">
        <f>SUM(F38:F39)</f>
        <v>12708</v>
      </c>
    </row>
    <row r="41" spans="2:6" ht="12.75">
      <c r="B41" s="4"/>
      <c r="C41" s="4"/>
      <c r="D41" s="4"/>
      <c r="E41" s="4"/>
      <c r="F41" s="4"/>
    </row>
    <row r="42" spans="2:6" ht="12.75">
      <c r="B42" s="4"/>
      <c r="C42" s="4"/>
      <c r="D42" s="4"/>
      <c r="E42" s="4"/>
      <c r="F42" s="4"/>
    </row>
    <row r="43" spans="1:6" ht="12.75">
      <c r="A43" t="s">
        <v>105</v>
      </c>
      <c r="B43" s="4"/>
      <c r="C43" s="4"/>
      <c r="D43" s="4"/>
      <c r="E43" s="4"/>
      <c r="F43" s="4"/>
    </row>
    <row r="44" spans="1:6" ht="12.75">
      <c r="A44" t="s">
        <v>106</v>
      </c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1:6" ht="12.75">
      <c r="A46" t="s">
        <v>109</v>
      </c>
      <c r="B46" s="44">
        <f>B38/431404*100</f>
        <v>3.6925944126619132</v>
      </c>
      <c r="C46" s="44">
        <f>F38/431404*100</f>
        <v>2.7507858063439374</v>
      </c>
      <c r="D46" s="44">
        <v>3.7</v>
      </c>
      <c r="E46" s="44">
        <f>E38/431404*100</f>
        <v>3.6925944126619132</v>
      </c>
      <c r="F46" s="44">
        <f>F38/431404*100</f>
        <v>2.7507858063439374</v>
      </c>
    </row>
    <row r="47" spans="2:6" ht="12.75">
      <c r="B47" s="4"/>
      <c r="C47" s="4"/>
      <c r="D47" s="4"/>
      <c r="E47" s="4"/>
      <c r="F47" s="4"/>
    </row>
    <row r="48" spans="1:6" ht="12.75">
      <c r="A48" t="s">
        <v>110</v>
      </c>
      <c r="B48" s="9">
        <v>0</v>
      </c>
      <c r="C48" s="9">
        <v>0</v>
      </c>
      <c r="D48" s="10"/>
      <c r="E48" s="9">
        <v>0</v>
      </c>
      <c r="F48" s="9">
        <v>0</v>
      </c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1:6" ht="12.75">
      <c r="A52" t="s">
        <v>95</v>
      </c>
      <c r="B52" s="4"/>
      <c r="C52" s="4"/>
      <c r="D52" s="4"/>
      <c r="E52" s="4"/>
      <c r="F52" s="4"/>
    </row>
    <row r="53" spans="1:6" ht="12.75">
      <c r="A53" t="s">
        <v>111</v>
      </c>
      <c r="B53" s="4"/>
      <c r="C53" s="4"/>
      <c r="D53" s="4"/>
      <c r="E53" s="4"/>
      <c r="F53" s="4"/>
    </row>
    <row r="54" spans="1:6" ht="12.75">
      <c r="A54" t="s">
        <v>88</v>
      </c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1:6" ht="12.75">
      <c r="A56" s="38" t="s">
        <v>59</v>
      </c>
      <c r="B56" s="4"/>
      <c r="C56" s="4"/>
      <c r="D56" s="4"/>
      <c r="E56" s="4"/>
      <c r="F56" s="4"/>
    </row>
    <row r="57" spans="2:6" ht="12.75">
      <c r="B57" s="4"/>
      <c r="C57" s="35" t="s">
        <v>62</v>
      </c>
      <c r="D57" s="4"/>
      <c r="E57" s="4"/>
      <c r="F57" s="4"/>
    </row>
    <row r="58" spans="1:6" ht="12.75">
      <c r="A58" s="37" t="s">
        <v>112</v>
      </c>
      <c r="B58" s="4"/>
      <c r="C58" s="4"/>
      <c r="D58" s="4"/>
      <c r="E58" s="4"/>
      <c r="F58" s="4"/>
    </row>
    <row r="59" spans="1:6" ht="12.75">
      <c r="A59" s="39" t="s">
        <v>150</v>
      </c>
      <c r="B59" s="4"/>
      <c r="C59" s="4"/>
      <c r="D59" s="4"/>
      <c r="E59" s="4"/>
      <c r="F59" s="4"/>
    </row>
    <row r="60" spans="1:6" ht="12.75">
      <c r="A60" s="37" t="s">
        <v>59</v>
      </c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  <row r="364" spans="2:6" ht="12.75">
      <c r="B364" s="4"/>
      <c r="C364" s="4"/>
      <c r="D364" s="4"/>
      <c r="E364" s="4"/>
      <c r="F364" s="4"/>
    </row>
  </sheetData>
  <printOptions/>
  <pageMargins left="1" right="0.5" top="0.75" bottom="0.25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workbookViewId="0" topLeftCell="A53">
      <selection activeCell="A62" sqref="A62"/>
    </sheetView>
  </sheetViews>
  <sheetFormatPr defaultColWidth="9.140625" defaultRowHeight="12.75"/>
  <cols>
    <col min="1" max="1" width="44.7109375" style="0" customWidth="1"/>
    <col min="2" max="3" width="9.7109375" style="0" customWidth="1"/>
    <col min="4" max="4" width="12.7109375" style="0" customWidth="1"/>
    <col min="5" max="5" width="1.7109375" style="0" customWidth="1"/>
    <col min="6" max="6" width="12.7109375" style="0" customWidth="1"/>
  </cols>
  <sheetData>
    <row r="1" spans="1:3" ht="15" customHeight="1">
      <c r="A1" s="11" t="s">
        <v>0</v>
      </c>
      <c r="B1" s="11"/>
      <c r="C1" s="11"/>
    </row>
    <row r="2" spans="1:3" ht="15" customHeight="1">
      <c r="A2" s="11" t="s">
        <v>1</v>
      </c>
      <c r="B2" s="11"/>
      <c r="C2" s="11"/>
    </row>
    <row r="3" spans="1:3" ht="4.5" customHeight="1">
      <c r="A3" s="11"/>
      <c r="B3" s="11"/>
      <c r="C3" s="11"/>
    </row>
    <row r="4" spans="1:3" ht="15" customHeight="1">
      <c r="A4" s="11" t="s">
        <v>81</v>
      </c>
      <c r="B4" s="11"/>
      <c r="C4" s="11"/>
    </row>
    <row r="5" spans="1:3" ht="15" customHeight="1">
      <c r="A5" s="11" t="s">
        <v>116</v>
      </c>
      <c r="B5" s="11"/>
      <c r="C5" s="11"/>
    </row>
    <row r="6" spans="1:6" ht="12.75" customHeight="1">
      <c r="A6" s="11"/>
      <c r="B6" s="11"/>
      <c r="C6" s="11"/>
      <c r="F6" s="12" t="s">
        <v>97</v>
      </c>
    </row>
    <row r="7" spans="4:6" ht="12.75" customHeight="1">
      <c r="D7" s="52">
        <v>38807</v>
      </c>
      <c r="F7" s="52">
        <v>38717</v>
      </c>
    </row>
    <row r="8" spans="4:6" ht="12.75">
      <c r="D8" s="12" t="s">
        <v>4</v>
      </c>
      <c r="E8" s="12"/>
      <c r="F8" s="12" t="s">
        <v>4</v>
      </c>
    </row>
    <row r="9" spans="1:6" ht="12.75" customHeight="1">
      <c r="A9" s="1" t="s">
        <v>135</v>
      </c>
      <c r="D9" s="12"/>
      <c r="E9" s="12"/>
      <c r="F9" s="12"/>
    </row>
    <row r="10" spans="1:6" ht="12.75" customHeight="1">
      <c r="A10" s="1" t="s">
        <v>136</v>
      </c>
      <c r="B10" s="1"/>
      <c r="C10" s="1"/>
      <c r="D10" s="12"/>
      <c r="E10" s="12"/>
      <c r="F10" s="12"/>
    </row>
    <row r="11" spans="1:6" ht="12.75" customHeight="1">
      <c r="A11" s="13" t="s">
        <v>16</v>
      </c>
      <c r="B11" s="13"/>
      <c r="C11" s="13"/>
      <c r="D11" s="14">
        <v>67464</v>
      </c>
      <c r="F11" s="14">
        <v>67850</v>
      </c>
    </row>
    <row r="12" spans="1:6" ht="12.75" customHeight="1">
      <c r="A12" s="13" t="s">
        <v>129</v>
      </c>
      <c r="B12" s="13"/>
      <c r="C12" s="13"/>
      <c r="D12" s="14">
        <v>194148</v>
      </c>
      <c r="F12" s="14">
        <v>195494</v>
      </c>
    </row>
    <row r="13" spans="1:6" ht="12.75" customHeight="1">
      <c r="A13" s="13" t="s">
        <v>130</v>
      </c>
      <c r="B13" s="13"/>
      <c r="C13" s="13"/>
      <c r="D13" s="14">
        <v>6800</v>
      </c>
      <c r="F13" s="14">
        <v>6800</v>
      </c>
    </row>
    <row r="14" spans="1:6" ht="12.75" customHeight="1">
      <c r="A14" s="13" t="s">
        <v>17</v>
      </c>
      <c r="B14" s="13"/>
      <c r="C14" s="13"/>
      <c r="D14" s="14">
        <v>409133</v>
      </c>
      <c r="F14" s="14">
        <v>409869</v>
      </c>
    </row>
    <row r="15" spans="1:6" ht="12.75" customHeight="1">
      <c r="A15" s="13" t="s">
        <v>18</v>
      </c>
      <c r="B15" s="13"/>
      <c r="C15" s="13"/>
      <c r="D15" s="14">
        <v>0</v>
      </c>
      <c r="F15" s="14">
        <v>753</v>
      </c>
    </row>
    <row r="16" spans="1:6" ht="12.75" customHeight="1">
      <c r="A16" s="13" t="s">
        <v>19</v>
      </c>
      <c r="B16" s="13"/>
      <c r="C16" s="13"/>
      <c r="D16" s="14">
        <v>55623</v>
      </c>
      <c r="F16" s="14">
        <v>55623</v>
      </c>
    </row>
    <row r="17" spans="1:6" ht="12.75" customHeight="1">
      <c r="A17" s="13" t="s">
        <v>74</v>
      </c>
      <c r="B17" s="13"/>
      <c r="C17" s="13"/>
      <c r="D17" s="14">
        <v>9500</v>
      </c>
      <c r="F17" s="14">
        <v>9500</v>
      </c>
    </row>
    <row r="18" spans="1:6" ht="12.75" customHeight="1">
      <c r="A18" s="13" t="s">
        <v>86</v>
      </c>
      <c r="B18" s="13"/>
      <c r="C18" s="13"/>
      <c r="D18" s="14">
        <v>66478</v>
      </c>
      <c r="F18" s="14">
        <v>66478</v>
      </c>
    </row>
    <row r="19" spans="1:6" ht="12.75" customHeight="1">
      <c r="A19" s="13" t="s">
        <v>20</v>
      </c>
      <c r="B19" s="13"/>
      <c r="C19" s="13"/>
      <c r="D19" s="14">
        <v>509550</v>
      </c>
      <c r="F19" s="14">
        <v>504271</v>
      </c>
    </row>
    <row r="20" spans="1:6" ht="12.75" customHeight="1">
      <c r="A20" s="13" t="s">
        <v>21</v>
      </c>
      <c r="B20" s="13"/>
      <c r="C20" s="13"/>
      <c r="D20" s="14">
        <v>44460</v>
      </c>
      <c r="F20" s="14">
        <v>44460</v>
      </c>
    </row>
    <row r="21" spans="1:6" ht="15" customHeight="1">
      <c r="A21" s="13"/>
      <c r="B21" s="13"/>
      <c r="C21" s="13"/>
      <c r="D21" s="15">
        <f>SUM(D11:D20)</f>
        <v>1363156</v>
      </c>
      <c r="F21" s="15">
        <f>SUM(F11:F20)</f>
        <v>1361098</v>
      </c>
    </row>
    <row r="22" spans="1:6" ht="9.75" customHeight="1">
      <c r="A22" s="13"/>
      <c r="B22" s="13"/>
      <c r="C22" s="13"/>
      <c r="D22" s="17"/>
      <c r="F22" s="17"/>
    </row>
    <row r="23" spans="1:6" ht="12.75" customHeight="1">
      <c r="A23" s="1" t="s">
        <v>137</v>
      </c>
      <c r="B23" s="1"/>
      <c r="C23" s="1"/>
      <c r="F23" s="14"/>
    </row>
    <row r="24" spans="1:6" ht="12.75" customHeight="1">
      <c r="A24" s="13" t="s">
        <v>22</v>
      </c>
      <c r="B24" s="13"/>
      <c r="C24" s="13"/>
      <c r="D24" s="14">
        <v>64133</v>
      </c>
      <c r="F24" s="14">
        <v>55414</v>
      </c>
    </row>
    <row r="25" spans="1:6" ht="12.75" customHeight="1">
      <c r="A25" s="13" t="s">
        <v>23</v>
      </c>
      <c r="B25" s="13"/>
      <c r="C25" s="13"/>
      <c r="D25" s="14">
        <v>450235</v>
      </c>
      <c r="F25" s="14">
        <v>490049</v>
      </c>
    </row>
    <row r="26" spans="1:6" ht="12.75" customHeight="1">
      <c r="A26" s="13" t="s">
        <v>24</v>
      </c>
      <c r="B26" s="13"/>
      <c r="C26" s="14" t="s">
        <v>59</v>
      </c>
      <c r="D26" s="14">
        <f>238598+3</f>
        <v>238601</v>
      </c>
      <c r="F26" s="14">
        <v>247444</v>
      </c>
    </row>
    <row r="27" spans="1:6" ht="12.75" customHeight="1">
      <c r="A27" s="13" t="s">
        <v>25</v>
      </c>
      <c r="B27" s="13"/>
      <c r="C27" s="13"/>
      <c r="D27" s="14">
        <v>5604</v>
      </c>
      <c r="F27" s="14">
        <v>6550</v>
      </c>
    </row>
    <row r="28" spans="1:7" ht="12.75" customHeight="1">
      <c r="A28" s="13" t="s">
        <v>75</v>
      </c>
      <c r="B28" s="13"/>
      <c r="C28" s="13"/>
      <c r="D28" s="14">
        <v>63658</v>
      </c>
      <c r="F28" s="14">
        <v>34841</v>
      </c>
      <c r="G28" s="14"/>
    </row>
    <row r="29" spans="1:6" ht="15" customHeight="1">
      <c r="A29" s="13"/>
      <c r="B29" s="13"/>
      <c r="C29" s="13"/>
      <c r="D29" s="15">
        <f>SUM(D24:D28)</f>
        <v>822231</v>
      </c>
      <c r="F29" s="15">
        <f>SUM(F24:F28)</f>
        <v>834298</v>
      </c>
    </row>
    <row r="30" spans="1:6" ht="9.75" customHeight="1">
      <c r="A30" s="13"/>
      <c r="B30" s="13"/>
      <c r="C30" s="13"/>
      <c r="D30" s="17"/>
      <c r="F30" s="17"/>
    </row>
    <row r="31" spans="1:6" ht="15" customHeight="1" thickBot="1">
      <c r="A31" s="1" t="s">
        <v>134</v>
      </c>
      <c r="B31" s="13"/>
      <c r="C31" s="13"/>
      <c r="D31" s="18">
        <f>D21+D29</f>
        <v>2185387</v>
      </c>
      <c r="F31" s="18">
        <f>F21+F29</f>
        <v>2195396</v>
      </c>
    </row>
    <row r="32" spans="1:6" ht="9.75" customHeight="1" thickTop="1">
      <c r="A32" s="13"/>
      <c r="B32" s="13"/>
      <c r="C32" s="13"/>
      <c r="D32" s="17"/>
      <c r="F32" s="17"/>
    </row>
    <row r="33" spans="1:6" ht="15" customHeight="1">
      <c r="A33" s="1" t="s">
        <v>131</v>
      </c>
      <c r="B33" s="13"/>
      <c r="C33" s="13"/>
      <c r="D33" s="17"/>
      <c r="F33" s="17"/>
    </row>
    <row r="34" spans="1:6" ht="12.75" customHeight="1">
      <c r="A34" s="1" t="s">
        <v>132</v>
      </c>
      <c r="B34" s="1"/>
      <c r="C34" s="1"/>
      <c r="F34" s="14"/>
    </row>
    <row r="35" spans="1:6" ht="12.75" customHeight="1">
      <c r="A35" t="s">
        <v>15</v>
      </c>
      <c r="D35" s="14">
        <v>431404</v>
      </c>
      <c r="F35" s="14">
        <v>431404</v>
      </c>
    </row>
    <row r="36" spans="1:6" ht="12.75" customHeight="1">
      <c r="A36" t="s">
        <v>31</v>
      </c>
      <c r="D36" s="16">
        <f>Equity!D24+Equity!F24+Equity!H24+Equity!J24</f>
        <v>301320</v>
      </c>
      <c r="F36" s="16">
        <f>Equity!D17+Equity!F17+Equity!H17+Equity!J17</f>
        <v>285390</v>
      </c>
    </row>
    <row r="37" spans="1:6" ht="15" customHeight="1">
      <c r="A37" s="1" t="s">
        <v>59</v>
      </c>
      <c r="B37" s="1"/>
      <c r="C37" s="1"/>
      <c r="D37" s="17">
        <f>SUM(D35:D36)</f>
        <v>732724</v>
      </c>
      <c r="F37" s="17">
        <f>SUM(F35:F36)</f>
        <v>716794</v>
      </c>
    </row>
    <row r="38" spans="1:6" ht="12.75" customHeight="1">
      <c r="A38" s="13" t="s">
        <v>66</v>
      </c>
      <c r="B38" s="1"/>
      <c r="C38" s="1"/>
      <c r="D38" s="14">
        <f>Equity!N24</f>
        <v>125909</v>
      </c>
      <c r="F38" s="14">
        <f>Equity!N17</f>
        <v>123176</v>
      </c>
    </row>
    <row r="39" spans="1:6" ht="15" customHeight="1">
      <c r="A39" s="1" t="s">
        <v>138</v>
      </c>
      <c r="D39" s="15">
        <f>SUM(D37:D38)</f>
        <v>858633</v>
      </c>
      <c r="F39" s="15">
        <f>SUM(F37:F38)</f>
        <v>839970</v>
      </c>
    </row>
    <row r="40" spans="1:6" ht="9.75" customHeight="1">
      <c r="A40" s="13"/>
      <c r="B40" s="13"/>
      <c r="C40" s="13"/>
      <c r="D40" s="17"/>
      <c r="F40" s="17"/>
    </row>
    <row r="41" spans="1:6" ht="12.75" customHeight="1">
      <c r="A41" s="1" t="s">
        <v>139</v>
      </c>
      <c r="B41" s="1"/>
      <c r="C41" s="1"/>
      <c r="F41" s="14"/>
    </row>
    <row r="42" spans="1:6" ht="12.75" customHeight="1">
      <c r="A42" t="s">
        <v>27</v>
      </c>
      <c r="D42" s="14">
        <v>324406</v>
      </c>
      <c r="F42" s="14">
        <v>294341</v>
      </c>
    </row>
    <row r="43" spans="1:6" ht="12.75" customHeight="1">
      <c r="A43" t="s">
        <v>69</v>
      </c>
      <c r="D43" s="14">
        <v>71858</v>
      </c>
      <c r="F43" s="14">
        <v>71858</v>
      </c>
    </row>
    <row r="44" spans="1:6" ht="12.75" customHeight="1">
      <c r="A44" t="s">
        <v>89</v>
      </c>
      <c r="D44" s="14">
        <v>8777</v>
      </c>
      <c r="F44" s="14">
        <v>8777</v>
      </c>
    </row>
    <row r="45" spans="1:6" ht="12.75" customHeight="1">
      <c r="A45" t="s">
        <v>28</v>
      </c>
      <c r="D45" s="4">
        <v>5252</v>
      </c>
      <c r="F45" s="14">
        <v>5252</v>
      </c>
    </row>
    <row r="46" spans="1:6" ht="12.75" customHeight="1">
      <c r="A46" t="s">
        <v>29</v>
      </c>
      <c r="D46" s="14">
        <v>11575</v>
      </c>
      <c r="F46" s="14">
        <v>13467</v>
      </c>
    </row>
    <row r="47" spans="1:6" ht="12.75" customHeight="1">
      <c r="A47" t="s">
        <v>30</v>
      </c>
      <c r="D47" s="16">
        <v>44165</v>
      </c>
      <c r="F47" s="16">
        <v>44479</v>
      </c>
    </row>
    <row r="48" spans="4:6" ht="15" customHeight="1">
      <c r="D48" s="15">
        <f>SUM(D42:D47)</f>
        <v>466033</v>
      </c>
      <c r="F48" s="15">
        <f>SUM(F42:F47)</f>
        <v>438174</v>
      </c>
    </row>
    <row r="49" spans="4:6" ht="9.75" customHeight="1">
      <c r="D49" s="17"/>
      <c r="F49" s="17"/>
    </row>
    <row r="50" spans="1:6" ht="12.75" customHeight="1">
      <c r="A50" s="1" t="s">
        <v>140</v>
      </c>
      <c r="B50" s="1"/>
      <c r="C50" s="1"/>
      <c r="F50" s="14"/>
    </row>
    <row r="51" spans="1:6" ht="12.75" customHeight="1">
      <c r="A51" t="s">
        <v>26</v>
      </c>
      <c r="C51" s="14" t="s">
        <v>59</v>
      </c>
      <c r="D51" s="14">
        <v>669252</v>
      </c>
      <c r="F51" s="14">
        <v>714858</v>
      </c>
    </row>
    <row r="52" spans="1:6" ht="12.75" customHeight="1">
      <c r="A52" t="s">
        <v>27</v>
      </c>
      <c r="D52" s="14" t="s">
        <v>59</v>
      </c>
      <c r="F52" s="14" t="s">
        <v>59</v>
      </c>
    </row>
    <row r="53" spans="1:7" ht="12.75" customHeight="1">
      <c r="A53" t="s">
        <v>78</v>
      </c>
      <c r="D53" s="14">
        <v>73890</v>
      </c>
      <c r="F53" s="14">
        <v>76693</v>
      </c>
      <c r="G53" s="14"/>
    </row>
    <row r="54" spans="1:6" ht="12.75" customHeight="1">
      <c r="A54" t="s">
        <v>79</v>
      </c>
      <c r="D54" s="14">
        <v>105886</v>
      </c>
      <c r="F54" s="14">
        <v>111228</v>
      </c>
    </row>
    <row r="55" spans="1:6" ht="12.75" customHeight="1">
      <c r="A55" t="s">
        <v>14</v>
      </c>
      <c r="D55" s="14">
        <v>11693</v>
      </c>
      <c r="F55" s="14">
        <v>14473</v>
      </c>
    </row>
    <row r="56" spans="4:6" ht="15" customHeight="1">
      <c r="D56" s="15">
        <f>SUM(D51:D55)</f>
        <v>860721</v>
      </c>
      <c r="F56" s="15">
        <f>SUM(F51:F55)</f>
        <v>917252</v>
      </c>
    </row>
    <row r="57" ht="9.75" customHeight="1">
      <c r="F57" s="14"/>
    </row>
    <row r="58" spans="1:6" ht="12.75">
      <c r="A58" s="1" t="s">
        <v>143</v>
      </c>
      <c r="B58" s="1"/>
      <c r="C58" s="1"/>
      <c r="D58" s="7">
        <f>D48+D56</f>
        <v>1326754</v>
      </c>
      <c r="F58" s="7">
        <f>F48+F56</f>
        <v>1355426</v>
      </c>
    </row>
    <row r="59" spans="4:6" ht="9.75" customHeight="1">
      <c r="D59" s="17"/>
      <c r="F59" s="17"/>
    </row>
    <row r="60" spans="1:6" ht="13.5" thickBot="1">
      <c r="A60" s="1" t="s">
        <v>133</v>
      </c>
      <c r="D60" s="18">
        <f>D39+D48+D56</f>
        <v>2185387</v>
      </c>
      <c r="F60" s="18">
        <f>F39+F48+F56</f>
        <v>2195396</v>
      </c>
    </row>
    <row r="61" ht="13.5" thickTop="1"/>
    <row r="62" spans="1:6" ht="12.75">
      <c r="A62" t="s">
        <v>151</v>
      </c>
      <c r="D62" s="53">
        <f>D39/D35</f>
        <v>1.9903222965016552</v>
      </c>
      <c r="F62" s="53">
        <f>F39/F35</f>
        <v>1.9470612233544426</v>
      </c>
    </row>
    <row r="63" spans="4:6" ht="12.75">
      <c r="D63" s="17"/>
      <c r="F63" s="17"/>
    </row>
    <row r="64" spans="1:6" ht="12.75">
      <c r="A64" t="s">
        <v>91</v>
      </c>
      <c r="B64" s="4"/>
      <c r="C64" s="4"/>
      <c r="D64" s="4"/>
      <c r="E64" s="4"/>
      <c r="F64" s="4"/>
    </row>
    <row r="65" spans="1:6" ht="12.75">
      <c r="A65" t="s">
        <v>142</v>
      </c>
      <c r="B65" s="4"/>
      <c r="C65" s="4"/>
      <c r="D65" s="4"/>
      <c r="E65" s="4"/>
      <c r="F65" s="4"/>
    </row>
    <row r="66" spans="1:6" ht="12.75">
      <c r="A66" t="s">
        <v>90</v>
      </c>
      <c r="B66" s="4"/>
      <c r="C66" s="4"/>
      <c r="D66" s="4"/>
      <c r="E66" s="4"/>
      <c r="F66" s="4"/>
    </row>
    <row r="67" spans="4:6" ht="12.75">
      <c r="D67" s="17"/>
      <c r="F67" s="17"/>
    </row>
    <row r="68" spans="2:6" ht="12.75">
      <c r="B68" s="49" t="s">
        <v>61</v>
      </c>
      <c r="C68" s="40" t="s">
        <v>59</v>
      </c>
      <c r="F68" s="14"/>
    </row>
    <row r="69" spans="1:6" ht="12.75">
      <c r="A69" s="37" t="s">
        <v>112</v>
      </c>
      <c r="F69" s="14"/>
    </row>
    <row r="70" spans="1:6" ht="12.75">
      <c r="A70" s="39" t="s">
        <v>150</v>
      </c>
      <c r="F70" s="14"/>
    </row>
    <row r="71" spans="1:6" ht="12.75">
      <c r="A71" s="37" t="s">
        <v>59</v>
      </c>
      <c r="F71" s="14"/>
    </row>
    <row r="72" ht="12.75">
      <c r="F72" s="14"/>
    </row>
    <row r="73" ht="12.75">
      <c r="F73" s="14"/>
    </row>
    <row r="74" spans="4:6" ht="12.75">
      <c r="D74" s="14">
        <f>D31-D60</f>
        <v>0</v>
      </c>
      <c r="F74" s="14">
        <f>F31-F60</f>
        <v>0</v>
      </c>
    </row>
  </sheetData>
  <printOptions/>
  <pageMargins left="1" right="0.5" top="0.5" bottom="0.25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workbookViewId="0" topLeftCell="A22">
      <selection activeCell="A41" sqref="A41"/>
    </sheetView>
  </sheetViews>
  <sheetFormatPr defaultColWidth="9.140625" defaultRowHeight="12.75"/>
  <cols>
    <col min="1" max="1" width="44.00390625" style="0" customWidth="1"/>
    <col min="2" max="2" width="11.7109375" style="0" customWidth="1"/>
    <col min="3" max="3" width="1.7109375" style="0" customWidth="1"/>
    <col min="4" max="4" width="11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1.7109375" style="0" customWidth="1"/>
    <col min="13" max="13" width="1.7109375" style="0" customWidth="1"/>
    <col min="14" max="14" width="11.7109375" style="0" customWidth="1"/>
    <col min="15" max="15" width="1.7109375" style="0" customWidth="1"/>
    <col min="16" max="16" width="11.7109375" style="0" customWidth="1"/>
  </cols>
  <sheetData>
    <row r="1" ht="15.75">
      <c r="A1" s="11" t="s">
        <v>0</v>
      </c>
    </row>
    <row r="2" ht="15.75">
      <c r="A2" s="11" t="s">
        <v>1</v>
      </c>
    </row>
    <row r="3" ht="12.75" customHeight="1">
      <c r="A3" s="11"/>
    </row>
    <row r="4" ht="15.75">
      <c r="A4" s="11" t="s">
        <v>67</v>
      </c>
    </row>
    <row r="5" ht="15.75">
      <c r="A5" s="11" t="s">
        <v>117</v>
      </c>
    </row>
    <row r="6" spans="1:16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51"/>
      <c r="C8" s="51"/>
      <c r="D8" s="51"/>
      <c r="E8" s="20" t="s">
        <v>119</v>
      </c>
      <c r="F8" s="51"/>
      <c r="G8" s="51"/>
      <c r="H8" s="51"/>
      <c r="I8" s="51"/>
      <c r="J8" s="51"/>
      <c r="K8" s="51"/>
      <c r="L8" s="51"/>
    </row>
    <row r="9" spans="4:12" ht="15" customHeight="1">
      <c r="D9" s="55" t="s">
        <v>33</v>
      </c>
      <c r="E9" s="55"/>
      <c r="F9" s="55"/>
      <c r="G9" s="55"/>
      <c r="H9" s="55"/>
      <c r="I9" s="19"/>
      <c r="J9" s="20" t="s">
        <v>34</v>
      </c>
      <c r="L9" s="1"/>
    </row>
    <row r="10" spans="2:16" ht="25.5">
      <c r="B10" s="21" t="s">
        <v>32</v>
      </c>
      <c r="C10" s="21"/>
      <c r="D10" s="21" t="s">
        <v>35</v>
      </c>
      <c r="E10" s="21"/>
      <c r="F10" s="21" t="s">
        <v>76</v>
      </c>
      <c r="G10" s="21"/>
      <c r="H10" s="21" t="s">
        <v>36</v>
      </c>
      <c r="I10" s="21"/>
      <c r="J10" s="21" t="s">
        <v>37</v>
      </c>
      <c r="K10" s="22"/>
      <c r="L10" s="12" t="s">
        <v>118</v>
      </c>
      <c r="N10" s="21" t="s">
        <v>120</v>
      </c>
      <c r="O10" s="21"/>
      <c r="P10" s="21" t="s">
        <v>121</v>
      </c>
    </row>
    <row r="11" spans="2:16" ht="12.75">
      <c r="B11" s="12" t="s">
        <v>4</v>
      </c>
      <c r="C11" s="12"/>
      <c r="D11" s="12" t="s">
        <v>4</v>
      </c>
      <c r="E11" s="12"/>
      <c r="F11" s="12" t="s">
        <v>4</v>
      </c>
      <c r="G11" s="12"/>
      <c r="H11" s="12" t="s">
        <v>4</v>
      </c>
      <c r="I11" s="12"/>
      <c r="J11" s="12" t="s">
        <v>4</v>
      </c>
      <c r="L11" s="12" t="s">
        <v>4</v>
      </c>
      <c r="N11" s="12" t="s">
        <v>4</v>
      </c>
      <c r="P11" s="12" t="s">
        <v>4</v>
      </c>
    </row>
    <row r="12" spans="1:12" ht="12.75" customHeight="1">
      <c r="A12" t="s">
        <v>122</v>
      </c>
      <c r="B12" s="14" t="s">
        <v>59</v>
      </c>
      <c r="D12" s="14" t="s">
        <v>59</v>
      </c>
      <c r="F12" s="46" t="s">
        <v>59</v>
      </c>
      <c r="H12" s="14" t="s">
        <v>59</v>
      </c>
      <c r="J12" s="14" t="s">
        <v>59</v>
      </c>
      <c r="L12" s="47" t="s">
        <v>59</v>
      </c>
    </row>
    <row r="13" spans="1:16" ht="12.75" customHeight="1">
      <c r="A13" s="34" t="s">
        <v>96</v>
      </c>
      <c r="B13" s="4">
        <v>431404</v>
      </c>
      <c r="C13" s="4"/>
      <c r="D13" s="4">
        <v>41336</v>
      </c>
      <c r="E13" s="4"/>
      <c r="F13" s="4">
        <v>25287</v>
      </c>
      <c r="G13" s="4"/>
      <c r="H13" s="4">
        <v>8000</v>
      </c>
      <c r="I13" s="4"/>
      <c r="J13" s="4">
        <v>209527</v>
      </c>
      <c r="K13" s="4"/>
      <c r="L13" s="33">
        <f>SUM(B13:J13)</f>
        <v>715554</v>
      </c>
      <c r="N13" s="4">
        <v>123176</v>
      </c>
      <c r="O13" s="4"/>
      <c r="P13" s="4">
        <f>SUM(L13:N13)</f>
        <v>838730</v>
      </c>
    </row>
    <row r="14" spans="2:16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N14" s="4"/>
      <c r="O14" s="4"/>
      <c r="P14" s="4"/>
    </row>
    <row r="15" spans="1:16" ht="12.75" customHeight="1">
      <c r="A15" t="s">
        <v>123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N15" s="4"/>
      <c r="O15" s="4"/>
      <c r="P15" s="4"/>
    </row>
    <row r="16" spans="1:16" ht="12.75" customHeight="1">
      <c r="A16" t="s">
        <v>124</v>
      </c>
      <c r="B16" s="7">
        <v>0</v>
      </c>
      <c r="C16" s="4"/>
      <c r="D16" s="7">
        <v>0</v>
      </c>
      <c r="E16" s="4"/>
      <c r="F16" s="7">
        <v>0</v>
      </c>
      <c r="G16" s="4"/>
      <c r="H16" s="7">
        <v>0</v>
      </c>
      <c r="I16" s="4"/>
      <c r="J16" s="7">
        <v>1240</v>
      </c>
      <c r="K16" s="4"/>
      <c r="L16" s="7">
        <f>SUM(B16:J16)</f>
        <v>1240</v>
      </c>
      <c r="N16" s="7">
        <v>0</v>
      </c>
      <c r="O16" s="4"/>
      <c r="P16" s="7">
        <f>SUM(L16:N16)</f>
        <v>1240</v>
      </c>
    </row>
    <row r="17" spans="1:16" ht="19.5" customHeight="1">
      <c r="A17" t="s">
        <v>125</v>
      </c>
      <c r="B17" s="4">
        <f>SUM(B13:B16)</f>
        <v>431404</v>
      </c>
      <c r="C17" s="4"/>
      <c r="D17" s="4">
        <f>SUM(D13:D16)</f>
        <v>41336</v>
      </c>
      <c r="E17" s="4"/>
      <c r="F17" s="4">
        <f>SUM(F13:F16)</f>
        <v>25287</v>
      </c>
      <c r="G17" s="4"/>
      <c r="H17" s="4">
        <f>SUM(H13:H16)</f>
        <v>8000</v>
      </c>
      <c r="I17" s="4"/>
      <c r="J17" s="4">
        <f>SUM(J13:J16)</f>
        <v>210767</v>
      </c>
      <c r="K17" s="4"/>
      <c r="L17" s="4">
        <f>SUM(L13:L16)</f>
        <v>716794</v>
      </c>
      <c r="N17" s="4">
        <f>SUM(N13:N16)</f>
        <v>123176</v>
      </c>
      <c r="O17" s="4"/>
      <c r="P17" s="4">
        <f>SUM(P13:P16)</f>
        <v>839970</v>
      </c>
    </row>
    <row r="18" spans="2:16" ht="12.7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4"/>
      <c r="O18" s="4"/>
      <c r="P18" s="4"/>
    </row>
    <row r="19" spans="1:16" ht="12.75" customHeight="1">
      <c r="A19" t="s">
        <v>103</v>
      </c>
      <c r="B19" s="4">
        <v>0</v>
      </c>
      <c r="C19" s="4"/>
      <c r="D19" s="4">
        <v>0</v>
      </c>
      <c r="E19" s="4"/>
      <c r="F19" s="4">
        <v>0</v>
      </c>
      <c r="G19" s="4"/>
      <c r="H19" s="4">
        <v>0</v>
      </c>
      <c r="I19" s="4"/>
      <c r="J19" s="4">
        <f>Income!B38</f>
        <v>15930</v>
      </c>
      <c r="K19" s="4"/>
      <c r="L19" s="4">
        <f>SUM(B19:J19)</f>
        <v>15930</v>
      </c>
      <c r="N19" s="4">
        <f>Income!B39</f>
        <v>2709</v>
      </c>
      <c r="O19" s="4"/>
      <c r="P19" s="4">
        <f>SUM(L19:N19)</f>
        <v>18639</v>
      </c>
    </row>
    <row r="20" spans="2:16" ht="12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14"/>
      <c r="N20" s="4"/>
      <c r="O20" s="4"/>
      <c r="P20" s="4"/>
    </row>
    <row r="21" spans="1:16" ht="12.75" customHeight="1">
      <c r="A21" t="s">
        <v>152</v>
      </c>
      <c r="B21" s="4">
        <v>0</v>
      </c>
      <c r="C21" s="4"/>
      <c r="D21" s="4">
        <v>0</v>
      </c>
      <c r="E21" s="4"/>
      <c r="F21" s="4">
        <v>0</v>
      </c>
      <c r="G21" s="4"/>
      <c r="H21" s="4">
        <v>0</v>
      </c>
      <c r="I21" s="4"/>
      <c r="J21" s="4">
        <v>0</v>
      </c>
      <c r="K21" s="4"/>
      <c r="L21" s="4">
        <f>SUM(B21:J21)</f>
        <v>0</v>
      </c>
      <c r="N21" s="4">
        <v>-872</v>
      </c>
      <c r="O21" s="4"/>
      <c r="P21" s="4">
        <f>SUM(L21:N21)</f>
        <v>-872</v>
      </c>
    </row>
    <row r="22" spans="1:16" ht="12.75" customHeight="1">
      <c r="A22" t="s">
        <v>59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14"/>
      <c r="N22" s="4"/>
      <c r="O22" s="4"/>
      <c r="P22" s="4"/>
    </row>
    <row r="23" spans="1:16" ht="12.75" customHeight="1">
      <c r="A23" t="s">
        <v>153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/>
      <c r="H23" s="4">
        <v>0</v>
      </c>
      <c r="I23" s="4"/>
      <c r="J23" s="4">
        <v>0</v>
      </c>
      <c r="K23" s="4"/>
      <c r="L23" s="4">
        <f>SUM(B23:J23)</f>
        <v>0</v>
      </c>
      <c r="N23" s="4">
        <v>896</v>
      </c>
      <c r="O23" s="4"/>
      <c r="P23" s="4">
        <f>SUM(L23:N23)</f>
        <v>896</v>
      </c>
    </row>
    <row r="24" spans="1:16" ht="19.5" customHeight="1" thickBot="1">
      <c r="A24" s="1" t="s">
        <v>126</v>
      </c>
      <c r="B24" s="42">
        <f>SUM(B17:B23)</f>
        <v>431404</v>
      </c>
      <c r="C24" s="1"/>
      <c r="D24" s="42">
        <f>SUM(D17:D23)</f>
        <v>41336</v>
      </c>
      <c r="E24" s="1"/>
      <c r="F24" s="42">
        <f>SUM(F17:F23)</f>
        <v>25287</v>
      </c>
      <c r="G24" s="1"/>
      <c r="H24" s="42">
        <f>SUM(H17:H23)</f>
        <v>8000</v>
      </c>
      <c r="I24" s="1"/>
      <c r="J24" s="42">
        <f>SUM(J17:J23)</f>
        <v>226697</v>
      </c>
      <c r="K24" s="1"/>
      <c r="L24" s="42">
        <f>SUM(L17:L23)</f>
        <v>732724</v>
      </c>
      <c r="N24" s="42">
        <f>SUM(N17:N23)</f>
        <v>125909</v>
      </c>
      <c r="O24" s="4"/>
      <c r="P24" s="42">
        <f>SUM(P17:P23)</f>
        <v>858633</v>
      </c>
    </row>
    <row r="25" spans="2:16" ht="15" customHeight="1">
      <c r="B25" s="17"/>
      <c r="D25" s="17"/>
      <c r="F25" s="17"/>
      <c r="H25" s="17"/>
      <c r="J25" s="17"/>
      <c r="L25" s="17"/>
      <c r="N25" s="4"/>
      <c r="O25" s="4"/>
      <c r="P25" s="4"/>
    </row>
    <row r="26" spans="1:16" ht="19.5" customHeight="1">
      <c r="A26" t="s">
        <v>87</v>
      </c>
      <c r="N26" s="4"/>
      <c r="O26" s="4"/>
      <c r="P26" s="4"/>
    </row>
    <row r="27" spans="1:16" ht="12.75" customHeight="1">
      <c r="A27" s="34" t="s">
        <v>72</v>
      </c>
      <c r="B27" s="14">
        <v>431404</v>
      </c>
      <c r="D27" s="14">
        <v>41336</v>
      </c>
      <c r="F27" s="4">
        <v>25287</v>
      </c>
      <c r="H27" s="14">
        <v>8000</v>
      </c>
      <c r="J27" s="14">
        <v>294511</v>
      </c>
      <c r="L27" s="14">
        <f>SUM(B27:J27)</f>
        <v>800538</v>
      </c>
      <c r="N27" s="4">
        <v>232389</v>
      </c>
      <c r="O27" s="4"/>
      <c r="P27" s="4">
        <f>SUM(L27:N27)</f>
        <v>1032927</v>
      </c>
    </row>
    <row r="28" spans="1:16" ht="12.75" customHeight="1">
      <c r="A28" s="34"/>
      <c r="B28" s="14"/>
      <c r="D28" s="14"/>
      <c r="F28" s="36"/>
      <c r="H28" s="14"/>
      <c r="J28" s="14"/>
      <c r="L28" s="14"/>
      <c r="N28" s="4"/>
      <c r="O28" s="4"/>
      <c r="P28" s="4"/>
    </row>
    <row r="29" spans="1:16" ht="12.75" customHeight="1">
      <c r="A29" s="34" t="s">
        <v>154</v>
      </c>
      <c r="B29" s="16">
        <v>0</v>
      </c>
      <c r="D29" s="16">
        <v>0</v>
      </c>
      <c r="F29" s="41">
        <v>0</v>
      </c>
      <c r="H29" s="16">
        <v>0</v>
      </c>
      <c r="J29" s="7">
        <v>-30011</v>
      </c>
      <c r="L29" s="7">
        <f>SUM(B29:J29)</f>
        <v>-30011</v>
      </c>
      <c r="N29" s="7">
        <v>-32855</v>
      </c>
      <c r="O29" s="4"/>
      <c r="P29" s="7">
        <f>SUM(L29:N29)</f>
        <v>-62866</v>
      </c>
    </row>
    <row r="30" spans="1:16" ht="19.5" customHeight="1">
      <c r="A30" t="s">
        <v>127</v>
      </c>
      <c r="B30" s="14">
        <f>SUM(B27:B29)</f>
        <v>431404</v>
      </c>
      <c r="D30" s="14">
        <f>SUM(D27:D29)</f>
        <v>41336</v>
      </c>
      <c r="F30" s="14">
        <f>SUM(F27:F29)</f>
        <v>25287</v>
      </c>
      <c r="H30" s="14">
        <f>SUM(H27:H29)</f>
        <v>8000</v>
      </c>
      <c r="J30" s="14">
        <f>SUM(J27:J29)</f>
        <v>264500</v>
      </c>
      <c r="L30" s="14">
        <f>SUM(L27:L29)</f>
        <v>770527</v>
      </c>
      <c r="N30" s="14">
        <f>SUM(N27:N29)</f>
        <v>199534</v>
      </c>
      <c r="O30" s="4"/>
      <c r="P30" s="14">
        <f>SUM(P27:P29)</f>
        <v>970061</v>
      </c>
    </row>
    <row r="31" spans="1:16" ht="12.75" customHeight="1">
      <c r="A31" t="s">
        <v>59</v>
      </c>
      <c r="B31" s="14"/>
      <c r="D31" s="14"/>
      <c r="F31" s="36"/>
      <c r="H31" s="14"/>
      <c r="J31" s="14"/>
      <c r="L31" s="14"/>
      <c r="N31" s="4"/>
      <c r="O31" s="4"/>
      <c r="P31" s="4"/>
    </row>
    <row r="32" spans="1:16" ht="12.75" customHeight="1">
      <c r="A32" t="s">
        <v>103</v>
      </c>
      <c r="B32" s="14">
        <v>0</v>
      </c>
      <c r="D32" s="14">
        <v>0</v>
      </c>
      <c r="F32" s="36">
        <v>0</v>
      </c>
      <c r="H32" s="14">
        <v>0</v>
      </c>
      <c r="J32" s="4">
        <f>Income!F38</f>
        <v>11867</v>
      </c>
      <c r="L32" s="4">
        <f>SUM(B32:J32)</f>
        <v>11867</v>
      </c>
      <c r="N32" s="4">
        <f>Income!F39</f>
        <v>841</v>
      </c>
      <c r="O32" s="4"/>
      <c r="P32" s="7">
        <f>SUM(L32:N32)</f>
        <v>12708</v>
      </c>
    </row>
    <row r="33" spans="1:16" ht="19.5" customHeight="1" thickBot="1">
      <c r="A33" t="s">
        <v>141</v>
      </c>
      <c r="B33" s="43">
        <f>SUM(B30:B32)</f>
        <v>431404</v>
      </c>
      <c r="C33" s="13"/>
      <c r="D33" s="43">
        <f>SUM(D30:D32)</f>
        <v>41336</v>
      </c>
      <c r="E33" s="13"/>
      <c r="F33" s="43">
        <f>SUM(F30:F32)</f>
        <v>25287</v>
      </c>
      <c r="G33" s="13"/>
      <c r="H33" s="43">
        <f>SUM(H30:H32)</f>
        <v>8000</v>
      </c>
      <c r="I33" s="13"/>
      <c r="J33" s="43">
        <f>SUM(J30:J32)</f>
        <v>276367</v>
      </c>
      <c r="K33" s="13"/>
      <c r="L33" s="43">
        <f>SUM(L30:L32)</f>
        <v>782394</v>
      </c>
      <c r="N33" s="43">
        <f>SUM(N30:N32)</f>
        <v>200375</v>
      </c>
      <c r="O33" s="4"/>
      <c r="P33" s="43">
        <f>SUM(P30:P32)</f>
        <v>982769</v>
      </c>
    </row>
    <row r="34" spans="1:16" ht="13.5" thickBo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6" ht="12.75">
      <c r="A36" t="s">
        <v>92</v>
      </c>
    </row>
    <row r="37" ht="12.75">
      <c r="A37" s="34" t="s">
        <v>128</v>
      </c>
    </row>
    <row r="38" ht="12.75">
      <c r="A38" t="s">
        <v>59</v>
      </c>
    </row>
    <row r="39" ht="12.75">
      <c r="D39" s="50" t="s">
        <v>93</v>
      </c>
    </row>
    <row r="40" ht="12.75">
      <c r="A40" s="37" t="s">
        <v>112</v>
      </c>
    </row>
    <row r="41" ht="12.75">
      <c r="A41" s="39" t="s">
        <v>150</v>
      </c>
    </row>
    <row r="42" ht="12.75">
      <c r="A42" s="37" t="s">
        <v>59</v>
      </c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</sheetData>
  <mergeCells count="1">
    <mergeCell ref="D9:H9"/>
  </mergeCells>
  <printOptions/>
  <pageMargins left="1" right="0.25" top="0.5" bottom="0.25" header="0.5" footer="0.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A44">
      <selection activeCell="A64" sqref="A64"/>
    </sheetView>
  </sheetViews>
  <sheetFormatPr defaultColWidth="9.140625" defaultRowHeight="12.75"/>
  <cols>
    <col min="1" max="1" width="45.7109375" style="0" customWidth="1"/>
    <col min="2" max="2" width="12.7109375" style="0" customWidth="1"/>
    <col min="3" max="3" width="7.7109375" style="0" customWidth="1"/>
    <col min="4" max="4" width="13.7109375" style="0" customWidth="1"/>
    <col min="5" max="5" width="1.7109375" style="0" customWidth="1"/>
    <col min="6" max="6" width="13.7109375" style="0" customWidth="1"/>
  </cols>
  <sheetData>
    <row r="1" ht="15" customHeight="1">
      <c r="A1" s="11" t="s">
        <v>0</v>
      </c>
    </row>
    <row r="2" ht="15" customHeight="1">
      <c r="A2" s="11" t="s">
        <v>1</v>
      </c>
    </row>
    <row r="3" ht="12.75" customHeight="1">
      <c r="A3" s="11"/>
    </row>
    <row r="4" spans="1:4" ht="15" customHeight="1">
      <c r="A4" s="11" t="s">
        <v>68</v>
      </c>
      <c r="D4" t="s">
        <v>59</v>
      </c>
    </row>
    <row r="5" ht="15" customHeight="1">
      <c r="A5" s="11" t="s">
        <v>117</v>
      </c>
    </row>
    <row r="6" spans="1:6" ht="12.75" customHeight="1">
      <c r="A6" s="11"/>
      <c r="F6" s="12" t="s">
        <v>59</v>
      </c>
    </row>
    <row r="7" spans="4:6" ht="12.75">
      <c r="D7" s="48" t="s">
        <v>145</v>
      </c>
      <c r="F7" s="48" t="s">
        <v>144</v>
      </c>
    </row>
    <row r="8" spans="3:6" ht="12.75">
      <c r="C8" s="19" t="s">
        <v>59</v>
      </c>
      <c r="D8" s="12" t="s">
        <v>4</v>
      </c>
      <c r="F8" s="12" t="s">
        <v>4</v>
      </c>
    </row>
    <row r="9" ht="15.75">
      <c r="A9" s="11" t="s">
        <v>155</v>
      </c>
    </row>
    <row r="10" spans="1:6" ht="12.75">
      <c r="A10" t="s">
        <v>146</v>
      </c>
      <c r="D10" s="23">
        <f>Income!E40</f>
        <v>18639</v>
      </c>
      <c r="F10" s="4">
        <f>Income!F40</f>
        <v>12708</v>
      </c>
    </row>
    <row r="11" ht="12.75" customHeight="1">
      <c r="F11" s="4"/>
    </row>
    <row r="12" spans="1:6" ht="12.75">
      <c r="A12" t="s">
        <v>70</v>
      </c>
      <c r="D12" s="24">
        <v>-3319</v>
      </c>
      <c r="F12" s="4">
        <f>-13296+482</f>
        <v>-12814</v>
      </c>
    </row>
    <row r="13" spans="1:6" ht="12.75">
      <c r="A13" t="s">
        <v>71</v>
      </c>
      <c r="D13" s="30">
        <v>-308</v>
      </c>
      <c r="F13" s="7">
        <f>6968</f>
        <v>6968</v>
      </c>
    </row>
    <row r="14" spans="1:6" ht="15" customHeight="1">
      <c r="A14" t="s">
        <v>147</v>
      </c>
      <c r="D14" s="24">
        <f>SUM(D10:D13)</f>
        <v>15012</v>
      </c>
      <c r="F14" s="24">
        <f>SUM(F10:F13)</f>
        <v>6862</v>
      </c>
    </row>
    <row r="15" ht="12.75">
      <c r="F15" s="4"/>
    </row>
    <row r="16" spans="1:6" ht="12.75">
      <c r="A16" t="s">
        <v>38</v>
      </c>
      <c r="F16" s="4"/>
    </row>
    <row r="17" spans="1:6" ht="12.75">
      <c r="A17" t="s">
        <v>39</v>
      </c>
      <c r="D17" s="23">
        <v>40909</v>
      </c>
      <c r="F17" s="4">
        <v>3445</v>
      </c>
    </row>
    <row r="18" spans="1:6" ht="12.75">
      <c r="A18" t="s">
        <v>40</v>
      </c>
      <c r="D18" s="30">
        <v>-49521</v>
      </c>
      <c r="F18" s="7">
        <v>-7475</v>
      </c>
    </row>
    <row r="19" spans="1:6" ht="15" customHeight="1">
      <c r="A19" t="s">
        <v>148</v>
      </c>
      <c r="D19" s="24">
        <f>SUM(D14:D18)</f>
        <v>6400</v>
      </c>
      <c r="F19" s="24">
        <f>SUM(F14:F18)</f>
        <v>2832</v>
      </c>
    </row>
    <row r="20" spans="4:6" ht="12.75">
      <c r="D20" s="24"/>
      <c r="F20" s="4"/>
    </row>
    <row r="21" spans="1:6" ht="12.75">
      <c r="A21" t="s">
        <v>41</v>
      </c>
      <c r="D21" s="24">
        <v>-4920</v>
      </c>
      <c r="F21" s="4">
        <v>-2624</v>
      </c>
    </row>
    <row r="22" spans="1:6" ht="12.75" hidden="1">
      <c r="A22" t="s">
        <v>42</v>
      </c>
      <c r="D22" s="24">
        <v>0</v>
      </c>
      <c r="F22" s="24">
        <v>0</v>
      </c>
    </row>
    <row r="23" spans="1:6" ht="12.75" hidden="1">
      <c r="A23" t="s">
        <v>43</v>
      </c>
      <c r="D23" s="24">
        <v>0</v>
      </c>
      <c r="F23" s="24">
        <v>0</v>
      </c>
    </row>
    <row r="24" spans="1:6" ht="15" customHeight="1">
      <c r="A24" s="31" t="s">
        <v>148</v>
      </c>
      <c r="B24" s="2"/>
      <c r="C24" s="2"/>
      <c r="D24" s="25">
        <f>SUM(D19:D23)</f>
        <v>1480</v>
      </c>
      <c r="F24" s="25">
        <f>SUM(F19:F23)</f>
        <v>208</v>
      </c>
    </row>
    <row r="25" ht="12.75">
      <c r="F25" s="4"/>
    </row>
    <row r="26" spans="1:6" ht="15.75">
      <c r="A26" s="11" t="s">
        <v>156</v>
      </c>
      <c r="F26" s="4"/>
    </row>
    <row r="27" spans="1:6" ht="12.75">
      <c r="A27" t="s">
        <v>44</v>
      </c>
      <c r="D27" s="24">
        <v>6851</v>
      </c>
      <c r="F27" s="4">
        <v>1417</v>
      </c>
    </row>
    <row r="28" spans="1:6" ht="12.75">
      <c r="A28" t="s">
        <v>45</v>
      </c>
      <c r="D28" s="24">
        <v>148</v>
      </c>
      <c r="E28" t="s">
        <v>59</v>
      </c>
      <c r="F28" s="4">
        <v>69</v>
      </c>
    </row>
    <row r="29" spans="1:6" ht="12.75">
      <c r="A29" t="s">
        <v>85</v>
      </c>
      <c r="D29" s="24">
        <v>-733</v>
      </c>
      <c r="F29" s="4">
        <v>-66</v>
      </c>
    </row>
    <row r="30" spans="1:6" ht="12.75" hidden="1">
      <c r="A30" t="s">
        <v>46</v>
      </c>
      <c r="D30" s="24">
        <v>0</v>
      </c>
      <c r="F30" s="24">
        <v>0</v>
      </c>
    </row>
    <row r="31" spans="1:6" ht="12.75" hidden="1">
      <c r="A31" t="s">
        <v>21</v>
      </c>
      <c r="D31" s="24">
        <v>0</v>
      </c>
      <c r="F31" s="24">
        <v>0</v>
      </c>
    </row>
    <row r="32" spans="1:6" ht="12.75">
      <c r="A32" t="s">
        <v>47</v>
      </c>
      <c r="D32" s="24">
        <v>9000</v>
      </c>
      <c r="F32" s="4">
        <v>0</v>
      </c>
    </row>
    <row r="33" spans="1:6" ht="12.75">
      <c r="A33" t="s">
        <v>98</v>
      </c>
      <c r="D33" s="4">
        <v>-1180</v>
      </c>
      <c r="F33" s="4">
        <v>0</v>
      </c>
    </row>
    <row r="34" spans="1:6" ht="15" customHeight="1">
      <c r="A34" s="31" t="s">
        <v>157</v>
      </c>
      <c r="B34" s="2"/>
      <c r="C34" s="2"/>
      <c r="D34" s="25">
        <f>SUM(D27:D33)</f>
        <v>14086</v>
      </c>
      <c r="F34" s="25">
        <f>SUM(F27:F33)</f>
        <v>1420</v>
      </c>
    </row>
    <row r="35" ht="12.75">
      <c r="F35" s="4"/>
    </row>
    <row r="36" spans="1:6" ht="15.75">
      <c r="A36" s="11" t="s">
        <v>158</v>
      </c>
      <c r="F36" s="4"/>
    </row>
    <row r="37" spans="1:6" ht="12.75">
      <c r="A37" t="s">
        <v>48</v>
      </c>
      <c r="D37" s="24">
        <v>-8840</v>
      </c>
      <c r="F37" s="4">
        <v>-7037</v>
      </c>
    </row>
    <row r="38" spans="1:6" ht="12.75">
      <c r="A38" t="s">
        <v>50</v>
      </c>
      <c r="D38" s="24">
        <v>-5106</v>
      </c>
      <c r="F38" s="4">
        <v>-1897</v>
      </c>
    </row>
    <row r="39" spans="1:6" ht="12.75">
      <c r="A39" t="s">
        <v>49</v>
      </c>
      <c r="D39" s="4">
        <v>30000</v>
      </c>
      <c r="F39" s="24">
        <v>599</v>
      </c>
    </row>
    <row r="40" spans="1:6" ht="12.75">
      <c r="A40" t="s">
        <v>51</v>
      </c>
      <c r="D40" s="36">
        <v>0</v>
      </c>
      <c r="F40" s="36">
        <v>0</v>
      </c>
    </row>
    <row r="41" spans="1:6" ht="15" customHeight="1">
      <c r="A41" s="31" t="s">
        <v>159</v>
      </c>
      <c r="B41" s="2"/>
      <c r="C41" s="2"/>
      <c r="D41" s="26">
        <f>SUM(D37:D40)</f>
        <v>16054</v>
      </c>
      <c r="F41" s="26">
        <f>SUM(F37:F40)</f>
        <v>-8335</v>
      </c>
    </row>
    <row r="42" ht="12.75">
      <c r="F42" s="4"/>
    </row>
    <row r="43" spans="1:6" ht="12.75">
      <c r="A43" t="s">
        <v>149</v>
      </c>
      <c r="D43" s="24">
        <f>+D24+D34+D41</f>
        <v>31620</v>
      </c>
      <c r="F43" s="24">
        <f>+F24+F34+F41</f>
        <v>-6707</v>
      </c>
    </row>
    <row r="44" ht="12.75">
      <c r="F44" s="4"/>
    </row>
    <row r="45" spans="1:6" ht="12.75">
      <c r="A45" t="s">
        <v>52</v>
      </c>
      <c r="D45" s="24">
        <v>-44497</v>
      </c>
      <c r="F45" s="4">
        <v>-62541</v>
      </c>
    </row>
    <row r="46" spans="1:6" ht="15" customHeight="1" thickBot="1">
      <c r="A46" s="2" t="s">
        <v>160</v>
      </c>
      <c r="B46" s="2"/>
      <c r="C46" s="2"/>
      <c r="D46" s="29">
        <f>SUM(D43:D45)</f>
        <v>-12877</v>
      </c>
      <c r="F46" s="29">
        <f>SUM(F43:F45)</f>
        <v>-69248</v>
      </c>
    </row>
    <row r="47" ht="13.5" thickTop="1">
      <c r="F47" s="4"/>
    </row>
    <row r="48" spans="1:6" ht="12.75">
      <c r="A48" t="s">
        <v>53</v>
      </c>
      <c r="F48" s="4"/>
    </row>
    <row r="49" spans="4:6" ht="12.75">
      <c r="D49" s="27" t="s">
        <v>54</v>
      </c>
      <c r="F49" s="27" t="s">
        <v>54</v>
      </c>
    </row>
    <row r="50" spans="4:6" ht="12.75">
      <c r="D50" s="28" t="s">
        <v>145</v>
      </c>
      <c r="F50" s="28" t="s">
        <v>144</v>
      </c>
    </row>
    <row r="51" spans="1:6" ht="15" customHeight="1">
      <c r="A51" t="s">
        <v>55</v>
      </c>
      <c r="D51" s="24">
        <v>24405</v>
      </c>
      <c r="F51" s="4">
        <v>17067</v>
      </c>
    </row>
    <row r="52" spans="1:6" ht="12.75">
      <c r="A52" t="s">
        <v>56</v>
      </c>
      <c r="D52" s="24">
        <v>29245</v>
      </c>
      <c r="F52" s="4">
        <v>7562</v>
      </c>
    </row>
    <row r="53" spans="1:6" ht="12.75">
      <c r="A53" t="s">
        <v>57</v>
      </c>
      <c r="D53" s="24">
        <v>7185</v>
      </c>
      <c r="F53" s="4">
        <v>5029</v>
      </c>
    </row>
    <row r="54" spans="1:6" ht="12.75">
      <c r="A54" t="s">
        <v>77</v>
      </c>
      <c r="D54" s="24">
        <v>178</v>
      </c>
      <c r="F54" s="4">
        <v>112</v>
      </c>
    </row>
    <row r="55" spans="1:6" ht="12.75">
      <c r="A55" t="s">
        <v>58</v>
      </c>
      <c r="D55" s="24">
        <v>-73890</v>
      </c>
      <c r="F55" s="4">
        <v>-99018</v>
      </c>
    </row>
    <row r="56" spans="4:7" ht="15" customHeight="1" thickBot="1">
      <c r="D56" s="29">
        <f>SUM(D51:D55)</f>
        <v>-12877</v>
      </c>
      <c r="F56" s="29">
        <f>SUM(F51:F55)</f>
        <v>-69248</v>
      </c>
      <c r="G56" s="24">
        <f>F46-F56</f>
        <v>0</v>
      </c>
    </row>
    <row r="57" spans="4:6" ht="13.5" thickTop="1">
      <c r="D57" s="36"/>
      <c r="F57" s="36"/>
    </row>
    <row r="58" ht="12.75">
      <c r="A58" t="s">
        <v>94</v>
      </c>
    </row>
    <row r="59" ht="12.75">
      <c r="A59" t="s">
        <v>142</v>
      </c>
    </row>
    <row r="60" ht="12.75">
      <c r="A60" t="s">
        <v>90</v>
      </c>
    </row>
    <row r="62" spans="1:3" ht="12.75">
      <c r="A62" s="37" t="s">
        <v>59</v>
      </c>
      <c r="B62" s="34" t="s">
        <v>63</v>
      </c>
      <c r="C62" s="34"/>
    </row>
    <row r="63" ht="12.75">
      <c r="A63" s="37" t="s">
        <v>112</v>
      </c>
    </row>
    <row r="64" ht="12.75">
      <c r="A64" s="39" t="s">
        <v>150</v>
      </c>
    </row>
    <row r="66" spans="4:6" ht="12.75">
      <c r="D66" s="24">
        <f>D46-D56</f>
        <v>0</v>
      </c>
      <c r="F66" s="24">
        <f>F46-F56</f>
        <v>0</v>
      </c>
    </row>
  </sheetData>
  <printOptions/>
  <pageMargins left="1" right="0.5" top="0.5" bottom="0.25" header="0.5" footer="0.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Darul Ehsan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Shze Keng Kooi</dc:creator>
  <cp:keywords/>
  <dc:description/>
  <cp:lastModifiedBy>user</cp:lastModifiedBy>
  <cp:lastPrinted>2006-05-24T09:08:55Z</cp:lastPrinted>
  <dcterms:created xsi:type="dcterms:W3CDTF">2003-08-15T04:16:24Z</dcterms:created>
  <dcterms:modified xsi:type="dcterms:W3CDTF">2005-02-24T06:14:43Z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